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SafeQual-AB-Popular-Resources\"/>
    </mc:Choice>
  </mc:AlternateContent>
  <bookViews>
    <workbookView xWindow="0" yWindow="0" windowWidth="26400" windowHeight="10860" tabRatio="500"/>
  </bookViews>
  <sheets>
    <sheet name="Read Me" sheetId="1" r:id="rId1"/>
    <sheet name="Mapping Matrix" sheetId="2" r:id="rId2"/>
    <sheet name="Progression Map" sheetId="3" r:id="rId3"/>
    <sheet name="Summary" sheetId="4" r:id="rId4"/>
  </sheets>
  <definedNames>
    <definedName name="_xlnm._FilterDatabase" localSheetId="1" hidden="1">'Mapping Matrix'!$A$1:$Q$21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9" i="4" l="1"/>
  <c r="I9" i="4"/>
  <c r="H9" i="4"/>
  <c r="G9" i="4"/>
  <c r="F9" i="4"/>
  <c r="E9" i="4"/>
  <c r="D9" i="4"/>
  <c r="C9" i="4"/>
  <c r="B9" i="4"/>
  <c r="J9" i="4" s="1"/>
  <c r="K8" i="4"/>
  <c r="I8" i="4"/>
  <c r="H8" i="4"/>
  <c r="G8" i="4"/>
  <c r="F8" i="4"/>
  <c r="E8" i="4"/>
  <c r="D8" i="4"/>
  <c r="C8" i="4"/>
  <c r="B8" i="4"/>
  <c r="J8" i="4" s="1"/>
  <c r="K7" i="4"/>
  <c r="I7" i="4"/>
  <c r="H7" i="4"/>
  <c r="G7" i="4"/>
  <c r="F7" i="4"/>
  <c r="E7" i="4"/>
  <c r="D7" i="4"/>
  <c r="C7" i="4"/>
  <c r="B7" i="4"/>
  <c r="J7" i="4" s="1"/>
  <c r="K6" i="4"/>
  <c r="I6" i="4"/>
  <c r="H6" i="4"/>
  <c r="G6" i="4"/>
  <c r="F6" i="4"/>
  <c r="E6" i="4"/>
  <c r="D6" i="4"/>
  <c r="C6" i="4"/>
  <c r="B6" i="4"/>
  <c r="J6" i="4" s="1"/>
  <c r="K5" i="4"/>
  <c r="I5" i="4"/>
  <c r="H5" i="4"/>
  <c r="G5" i="4"/>
  <c r="F5" i="4"/>
  <c r="E5" i="4"/>
  <c r="D5" i="4"/>
  <c r="C5" i="4"/>
  <c r="B5" i="4"/>
  <c r="J5" i="4" s="1"/>
  <c r="K4" i="4"/>
  <c r="K10" i="4" s="1"/>
  <c r="I4" i="4"/>
  <c r="J4" i="4" s="1"/>
  <c r="J10" i="4" s="1"/>
  <c r="H4" i="4"/>
  <c r="H10" i="4" s="1"/>
  <c r="G4" i="4"/>
  <c r="G10" i="4" s="1"/>
  <c r="F4" i="4"/>
  <c r="F10" i="4" s="1"/>
  <c r="E4" i="4"/>
  <c r="E10" i="4" s="1"/>
  <c r="D4" i="4"/>
  <c r="D10" i="4" s="1"/>
  <c r="C4" i="4"/>
  <c r="C10" i="4" s="1"/>
  <c r="B4" i="4"/>
  <c r="B10" i="4" s="1"/>
  <c r="H21" i="2"/>
  <c r="I21" i="2" s="1"/>
  <c r="J21" i="2" s="1"/>
  <c r="I20" i="2"/>
  <c r="J20" i="2" s="1"/>
  <c r="H20" i="2"/>
  <c r="H19" i="2"/>
  <c r="I19" i="2" s="1"/>
  <c r="J19" i="2" s="1"/>
  <c r="H18" i="2"/>
  <c r="I18" i="2" s="1"/>
  <c r="J18" i="2" s="1"/>
  <c r="H17" i="2"/>
  <c r="I17" i="2" s="1"/>
  <c r="J17" i="2" s="1"/>
  <c r="I16" i="2"/>
  <c r="J16" i="2" s="1"/>
  <c r="H16" i="2"/>
  <c r="H15" i="2"/>
  <c r="I15" i="2" s="1"/>
  <c r="J15" i="2" s="1"/>
  <c r="H14" i="2"/>
  <c r="I14" i="2" s="1"/>
  <c r="J14" i="2" s="1"/>
  <c r="H13" i="2"/>
  <c r="I13" i="2" s="1"/>
  <c r="J13" i="2" s="1"/>
  <c r="H12" i="2"/>
  <c r="I12" i="2" s="1"/>
  <c r="J12" i="2" s="1"/>
  <c r="H11" i="2"/>
  <c r="I11" i="2" s="1"/>
  <c r="J11" i="2" s="1"/>
  <c r="H10" i="2"/>
  <c r="I10" i="2" s="1"/>
  <c r="J10" i="2" s="1"/>
  <c r="H9" i="2"/>
  <c r="I9" i="2" s="1"/>
  <c r="J9" i="2" s="1"/>
  <c r="H8" i="2"/>
  <c r="I8" i="2" s="1"/>
  <c r="J8" i="2" s="1"/>
  <c r="H7" i="2"/>
  <c r="I7" i="2" s="1"/>
  <c r="J7" i="2" s="1"/>
  <c r="H6" i="2"/>
  <c r="I6" i="2" s="1"/>
  <c r="J6" i="2" s="1"/>
  <c r="H5" i="2"/>
  <c r="I5" i="2" s="1"/>
  <c r="J5" i="2" s="1"/>
  <c r="H4" i="2"/>
  <c r="I4" i="2" s="1"/>
  <c r="J4" i="2" s="1"/>
  <c r="H3" i="2"/>
  <c r="I3" i="2" s="1"/>
  <c r="J3" i="2" s="1"/>
  <c r="H2" i="2"/>
  <c r="I2" i="2" s="1"/>
  <c r="J2" i="2" s="1"/>
  <c r="D12" i="4" s="1"/>
  <c r="I10" i="4" l="1"/>
</calcChain>
</file>

<file path=xl/sharedStrings.xml><?xml version="1.0" encoding="utf-8"?>
<sst xmlns="http://schemas.openxmlformats.org/spreadsheetml/2006/main" count="215" uniqueCount="155">
  <si>
    <t>Qualification Mapping Matrix</t>
  </si>
  <si>
    <t>Version 1.3  |  Issued October 2025  |  Review due October 2028</t>
  </si>
  <si>
    <t>Purpose</t>
  </si>
  <si>
    <t>Maps every SafeQual AB qualification to sector, level, size, assessment method, job roles and progression routes. Use it to choose the right qualification and plan progression.</t>
  </si>
  <si>
    <t>Sheets</t>
  </si>
  <si>
    <t>Mapping Matrix: one row per qualification.  Progression Map: learning routes by level.  Summary: counts by sector and level (calculated automatically).</t>
  </si>
  <si>
    <t>How to edit</t>
  </si>
  <si>
    <t>Type only in the light-yellow cells (blue text). Credits, the size-based type and the Type check column are formulas, so do not overwrite them.</t>
  </si>
  <si>
    <t>Credits</t>
  </si>
  <si>
    <t>Credits = Total Qualification Time (TQT) / 10, rounded to the nearest whole number.</t>
  </si>
  <si>
    <t>Type by size</t>
  </si>
  <si>
    <t>Award = 1-12 credits; Certificate = 13-36 credits; Diploma = 37+ credits. "Type check" shows CHECK if the stated type does not match the size.</t>
  </si>
  <si>
    <t>Important</t>
  </si>
  <si>
    <t>Level, GLH, TQT, assessment and entry values are PROPOSED planning values. Confirm each one against the approved qualification specification before publishing.</t>
  </si>
  <si>
    <t>Legend</t>
  </si>
  <si>
    <t>Input (editable)</t>
  </si>
  <si>
    <t>Formula (do not edit)</t>
  </si>
  <si>
    <t>Ref</t>
  </si>
  <si>
    <t>Qualification title</t>
  </si>
  <si>
    <t>Sector</t>
  </si>
  <si>
    <t>Level</t>
  </si>
  <si>
    <t>Stated type</t>
  </si>
  <si>
    <t>GLH</t>
  </si>
  <si>
    <t>TQT (hours)</t>
  </si>
  <si>
    <t>Type check</t>
  </si>
  <si>
    <t>Assessment method</t>
  </si>
  <si>
    <t>Delivery mode</t>
  </si>
  <si>
    <t>Target job roles</t>
  </si>
  <si>
    <t>Entry requirements</t>
  </si>
  <si>
    <t>Progression to</t>
  </si>
  <si>
    <t>Typical duration</t>
  </si>
  <si>
    <t>Status</t>
  </si>
  <si>
    <t>Q01</t>
  </si>
  <si>
    <t>Health &amp; Safety in the Workplace</t>
  </si>
  <si>
    <t>Health &amp; Safety</t>
  </si>
  <si>
    <t>Award</t>
  </si>
  <si>
    <t>Multiple-choice examination</t>
  </si>
  <si>
    <t>Classroom / Online</t>
  </si>
  <si>
    <t>All employees; new starters</t>
  </si>
  <si>
    <t>None</t>
  </si>
  <si>
    <t>SafeQual Workplace Safety; International General Certificate</t>
  </si>
  <si>
    <t>1 day</t>
  </si>
  <si>
    <t>Proposed - confirm</t>
  </si>
  <si>
    <t>Q02</t>
  </si>
  <si>
    <t>SafeQual Workplace Safety</t>
  </si>
  <si>
    <t>Operatives; team members</t>
  </si>
  <si>
    <t>International General Certificate</t>
  </si>
  <si>
    <t>2 days</t>
  </si>
  <si>
    <t>Q03</t>
  </si>
  <si>
    <t>Workplace Electrical Safety</t>
  </si>
  <si>
    <t>Examination + practical observation</t>
  </si>
  <si>
    <t>Classroom</t>
  </si>
  <si>
    <t>Electricians; maintenance technicians; supervisors</t>
  </si>
  <si>
    <t>Basic electrical knowledge</t>
  </si>
  <si>
    <t>Q04</t>
  </si>
  <si>
    <t>Hydrogen Sulfide (H2S) Safety &amp; Gas Detection</t>
  </si>
  <si>
    <t>Occupational Health</t>
  </si>
  <si>
    <t>Examination + practical (gas detector / BA)</t>
  </si>
  <si>
    <t>Oil &amp; gas, utilities and wastewater workers</t>
  </si>
  <si>
    <t>Medically fit for BA use (if applicable)</t>
  </si>
  <si>
    <t>Q05</t>
  </si>
  <si>
    <t>Proximity Warning Alert System (PWAS)</t>
  </si>
  <si>
    <t>Construction</t>
  </si>
  <si>
    <t>Classroom / Workplace</t>
  </si>
  <si>
    <t>Plant operators; banksmen; site supervisors</t>
  </si>
  <si>
    <t>Plant / site experience</t>
  </si>
  <si>
    <t>Professional Lifting Operations &amp; Rigging Safety</t>
  </si>
  <si>
    <t>Q06</t>
  </si>
  <si>
    <t>Tunnel Work Hazards &amp; Risk Assessment</t>
  </si>
  <si>
    <t>Examination + risk assessment assignment</t>
  </si>
  <si>
    <t>Tunnel workers; supervisors; HSE officers</t>
  </si>
  <si>
    <t>Construction site experience</t>
  </si>
  <si>
    <t>Project HSE Management</t>
  </si>
  <si>
    <t>Q07</t>
  </si>
  <si>
    <t>Certificate</t>
  </si>
  <si>
    <t>Examination + practical + lift plan assignment</t>
  </si>
  <si>
    <t>Riggers; slingers; lifting supervisors; appointed persons (entry)</t>
  </si>
  <si>
    <t>Lifting / rigging experience</t>
  </si>
  <si>
    <t>5 days</t>
  </si>
  <si>
    <t>Q08</t>
  </si>
  <si>
    <t>Train the Trainer</t>
  </si>
  <si>
    <t>All Sectors</t>
  </si>
  <si>
    <t>Micro-teach observation + portfolio</t>
  </si>
  <si>
    <t>Classroom / Blended</t>
  </si>
  <si>
    <t>Trainers; supervisors who deliver training</t>
  </si>
  <si>
    <t>Occupational competence in subject</t>
  </si>
  <si>
    <t>Assessor / IQA qualifications</t>
  </si>
  <si>
    <t>Q09</t>
  </si>
  <si>
    <t>SafeQual AB International General Certificate</t>
  </si>
  <si>
    <t>Examination + workplace risk assessment</t>
  </si>
  <si>
    <t>Classroom / Online / Blended</t>
  </si>
  <si>
    <t>Supervisors; HSE officers; managers</t>
  </si>
  <si>
    <t>Good English (approx. IELTS 6.0)</t>
  </si>
  <si>
    <t>International Diploma; Project HSE Management</t>
  </si>
  <si>
    <t>10 days</t>
  </si>
  <si>
    <t>Q10</t>
  </si>
  <si>
    <t>SafeQual AB International Certificate in Fire Safety</t>
  </si>
  <si>
    <t>Examination + fire risk assessment</t>
  </si>
  <si>
    <t>Fire wardens; HSE officers; facilities managers</t>
  </si>
  <si>
    <t>International Diploma</t>
  </si>
  <si>
    <t>5-6 days</t>
  </si>
  <si>
    <t>Q11</t>
  </si>
  <si>
    <t>Management</t>
  </si>
  <si>
    <t>Assignments + professional discussion</t>
  </si>
  <si>
    <t>Blended</t>
  </si>
  <si>
    <t>HSE managers; project managers; construction managers</t>
  </si>
  <si>
    <t>Level 3 HSE qualification + 3 years experience</t>
  </si>
  <si>
    <t>International Diploma; Fellow membership</t>
  </si>
  <si>
    <t>3 months part-time</t>
  </si>
  <si>
    <t>Q12</t>
  </si>
  <si>
    <t>SafeQual AB International Diploma in Health and Safety Engineering</t>
  </si>
  <si>
    <t>Diploma</t>
  </si>
  <si>
    <t>Examinations + assignments + project</t>
  </si>
  <si>
    <t>Blended / Online</t>
  </si>
  <si>
    <t>Senior HSE professionals; safety engineers</t>
  </si>
  <si>
    <t>Level 3 certificate + relevant experience</t>
  </si>
  <si>
    <t>Fellow membership; Level 7 study</t>
  </si>
  <si>
    <t>12-18 months part-time</t>
  </si>
  <si>
    <t>Q13</t>
  </si>
  <si>
    <t>Q14</t>
  </si>
  <si>
    <t>Q15</t>
  </si>
  <si>
    <t>Q16</t>
  </si>
  <si>
    <t>Q17</t>
  </si>
  <si>
    <t>Q18</t>
  </si>
  <si>
    <t>Q19</t>
  </si>
  <si>
    <t>Q20</t>
  </si>
  <si>
    <t>Starting point</t>
  </si>
  <si>
    <t>Specialist / technical</t>
  </si>
  <si>
    <t>Supervisory / professional</t>
  </si>
  <si>
    <t>Membership grade</t>
  </si>
  <si>
    <t>Level 2</t>
  </si>
  <si>
    <t>Health &amp; Safety in the Workplace; SafeQual Workplace Safety</t>
  </si>
  <si>
    <t>-</t>
  </si>
  <si>
    <t>Associate Member</t>
  </si>
  <si>
    <t>Level 3</t>
  </si>
  <si>
    <t>Workplace Electrical Safety; H2S Safety &amp; Gas Detection; PWAS; Tunnel Work Hazards &amp; Risk Assessment; Professional Lifting Operations &amp; Rigging Safety</t>
  </si>
  <si>
    <t>International Certificate in Fire Safety; Train the Trainer</t>
  </si>
  <si>
    <t>Associate / Professional Member</t>
  </si>
  <si>
    <t>Level 6</t>
  </si>
  <si>
    <t>International Diploma in Health and Safety Engineering</t>
  </si>
  <si>
    <t>Professional / Fellow Member</t>
  </si>
  <si>
    <t>Note: progression routes are proposed and should be confirmed against each qualification specification.</t>
  </si>
  <si>
    <t>Qualifications by sector and level (calculated)</t>
  </si>
  <si>
    <t>Entry</t>
  </si>
  <si>
    <t>L1</t>
  </si>
  <si>
    <t>L2</t>
  </si>
  <si>
    <t>L3</t>
  </si>
  <si>
    <t>L4</t>
  </si>
  <si>
    <t>L5</t>
  </si>
  <si>
    <t>L6</t>
  </si>
  <si>
    <t>L7</t>
  </si>
  <si>
    <t>Total</t>
  </si>
  <si>
    <t>Total TQT (hours)</t>
  </si>
  <si>
    <t>Environmental</t>
  </si>
  <si>
    <t>Qualifications needing a type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</si>
</sst>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"/>
    </font>
    <font>
      <b/>
      <sz val="18"/>
      <color rgb="FF0F2D52"/>
      <name val="Arial"/>
      <charset val="1"/>
    </font>
    <font>
      <sz val="9"/>
      <color rgb="FF5B6670"/>
      <name val="Arial"/>
      <charset val="1"/>
    </font>
    <font>
      <b/>
      <sz val="10"/>
      <color rgb="FF0F2D52"/>
      <name val="Arial"/>
      <charset val="1"/>
    </font>
    <font>
      <sz val="10"/>
      <name val="Arial"/>
      <charset val="1"/>
    </font>
    <font>
      <sz val="10"/>
      <color rgb="FF0000FF"/>
      <name val="Arial"/>
      <charset val="1"/>
    </font>
    <font>
      <b/>
      <sz val="10"/>
      <color rgb="FFFFFFFF"/>
      <name val="Arial"/>
      <charset val="1"/>
    </font>
    <font>
      <i/>
      <sz val="9"/>
      <color rgb="FF5B6670"/>
      <name val="Arial"/>
      <charset val="1"/>
    </font>
    <font>
      <b/>
      <sz val="12"/>
      <color rgb="FF0F2D52"/>
      <name val="Arial"/>
      <charset val="1"/>
    </font>
    <font>
      <b/>
      <sz val="1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D6"/>
        <bgColor rgb="FFF3F5F8"/>
      </patternFill>
    </fill>
    <fill>
      <patternFill patternType="solid">
        <fgColor rgb="FF0F2D52"/>
        <bgColor rgb="FF333333"/>
      </patternFill>
    </fill>
    <fill>
      <patternFill patternType="solid">
        <fgColor rgb="FFF3F5F8"/>
        <bgColor rgb="FFFFFFFF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2" borderId="1" xfId="0" applyFont="1" applyFill="1" applyBorder="1"/>
    <xf numFmtId="0" fontId="4" fillId="0" borderId="1" xfId="0" applyFont="1" applyBorder="1"/>
    <xf numFmtId="0" fontId="6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/>
    <xf numFmtId="0" fontId="6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9" fillId="0" borderId="0" xfId="0" applyFont="1"/>
  </cellXfs>
  <cellStyles count="1">
    <cellStyle name="Normal" xfId="0" builtinId="0"/>
  </cellStyles>
  <dxfs count="2">
    <dxf>
      <font>
        <b/>
        <color rgb="FF2E7D32"/>
        <name val="Arial"/>
      </font>
    </dxf>
    <dxf>
      <font>
        <b/>
        <color rgb="FFC00000"/>
        <name val="Arial"/>
      </font>
      <fill>
        <patternFill>
          <bgColor rgb="FFFDE2E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F3F5F8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2E2"/>
      <rgbColor rgb="FF3366FF"/>
      <rgbColor rgb="FF33CCCC"/>
      <rgbColor rgb="FF99CC00"/>
      <rgbColor rgb="FFFFCC00"/>
      <rgbColor rgb="FFFF9900"/>
      <rgbColor rgb="FFFF6600"/>
      <rgbColor rgb="FF5B6670"/>
      <rgbColor rgb="FF969696"/>
      <rgbColor rgb="FF0F2D52"/>
      <rgbColor rgb="FF2E7D32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361440</xdr:colOff>
      <xdr:row>3</xdr:row>
      <xdr:rowOff>190080</xdr:rowOff>
    </xdr:to>
    <xdr:pic>
      <xdr:nvPicPr>
        <xdr:cNvPr id="2" name="Image 1" descr="Picture"/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190440"/>
          <a:ext cx="247608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C18"/>
  <sheetViews>
    <sheetView showGridLines="0" tabSelected="1" zoomScale="115" zoomScaleNormal="115" workbookViewId="0">
      <selection activeCell="B21" sqref="B21"/>
    </sheetView>
  </sheetViews>
  <sheetFormatPr defaultColWidth="8.7109375" defaultRowHeight="15" x14ac:dyDescent="0.25"/>
  <cols>
    <col min="1" max="1" width="3" customWidth="1"/>
    <col min="2" max="2" width="30" customWidth="1"/>
    <col min="3" max="3" width="90" customWidth="1"/>
  </cols>
  <sheetData>
    <row r="6" spans="2:3" ht="23.25" x14ac:dyDescent="0.35">
      <c r="B6" s="1" t="s">
        <v>0</v>
      </c>
    </row>
    <row r="7" spans="2:3" x14ac:dyDescent="0.25">
      <c r="B7" s="2" t="s">
        <v>1</v>
      </c>
    </row>
    <row r="9" spans="2:3" ht="30" customHeight="1" x14ac:dyDescent="0.25">
      <c r="B9" s="3" t="s">
        <v>2</v>
      </c>
      <c r="C9" s="4" t="s">
        <v>3</v>
      </c>
    </row>
    <row r="10" spans="2:3" ht="30" customHeight="1" x14ac:dyDescent="0.25">
      <c r="B10" s="3" t="s">
        <v>4</v>
      </c>
      <c r="C10" s="4" t="s">
        <v>5</v>
      </c>
    </row>
    <row r="11" spans="2:3" ht="30" customHeight="1" x14ac:dyDescent="0.25">
      <c r="B11" s="3" t="s">
        <v>6</v>
      </c>
      <c r="C11" s="4" t="s">
        <v>7</v>
      </c>
    </row>
    <row r="12" spans="2:3" ht="30" customHeight="1" x14ac:dyDescent="0.25">
      <c r="B12" s="3" t="s">
        <v>8</v>
      </c>
      <c r="C12" s="4" t="s">
        <v>9</v>
      </c>
    </row>
    <row r="13" spans="2:3" ht="30" customHeight="1" x14ac:dyDescent="0.25">
      <c r="B13" s="3" t="s">
        <v>10</v>
      </c>
      <c r="C13" s="4" t="s">
        <v>11</v>
      </c>
    </row>
    <row r="14" spans="2:3" ht="30" customHeight="1" x14ac:dyDescent="0.25">
      <c r="B14" s="3" t="s">
        <v>12</v>
      </c>
      <c r="C14" s="4" t="s">
        <v>13</v>
      </c>
    </row>
    <row r="16" spans="2:3" x14ac:dyDescent="0.25">
      <c r="B16" s="3" t="s">
        <v>14</v>
      </c>
    </row>
    <row r="17" spans="2:2" x14ac:dyDescent="0.25">
      <c r="B17" s="5" t="s">
        <v>15</v>
      </c>
    </row>
    <row r="18" spans="2:2" x14ac:dyDescent="0.25">
      <c r="B18" s="6" t="s">
        <v>16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8.7109375" defaultRowHeight="15" x14ac:dyDescent="0.25"/>
  <cols>
    <col min="1" max="1" width="7" customWidth="1"/>
    <col min="2" max="2" width="44" customWidth="1"/>
    <col min="3" max="3" width="18" customWidth="1"/>
    <col min="4" max="4" width="7" customWidth="1"/>
    <col min="5" max="5" width="12" customWidth="1"/>
    <col min="6" max="6" width="7" customWidth="1"/>
    <col min="7" max="7" width="10" customWidth="1"/>
    <col min="8" max="8" width="8" customWidth="1"/>
    <col min="9" max="9" width="12" customWidth="1"/>
    <col min="10" max="10" width="10" customWidth="1"/>
    <col min="11" max="11" width="34" customWidth="1"/>
    <col min="12" max="12" width="22" customWidth="1"/>
    <col min="13" max="13" width="40" customWidth="1"/>
    <col min="14" max="14" width="32" customWidth="1"/>
    <col min="15" max="15" width="40" customWidth="1"/>
    <col min="16" max="16" width="18" customWidth="1"/>
    <col min="17" max="17" width="16" customWidth="1"/>
  </cols>
  <sheetData>
    <row r="1" spans="1:17" ht="30" customHeight="1" x14ac:dyDescent="0.25">
      <c r="A1" s="7" t="s">
        <v>17</v>
      </c>
      <c r="B1" s="7" t="s">
        <v>18</v>
      </c>
      <c r="C1" s="7" t="s">
        <v>19</v>
      </c>
      <c r="D1" s="7" t="s">
        <v>20</v>
      </c>
      <c r="E1" s="7" t="s">
        <v>21</v>
      </c>
      <c r="F1" s="7" t="s">
        <v>22</v>
      </c>
      <c r="G1" s="7" t="s">
        <v>23</v>
      </c>
      <c r="H1" s="7" t="s">
        <v>8</v>
      </c>
      <c r="I1" s="7" t="s">
        <v>10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</row>
    <row r="2" spans="1:17" ht="25.5" x14ac:dyDescent="0.25">
      <c r="A2" s="8" t="s">
        <v>32</v>
      </c>
      <c r="B2" s="9" t="s">
        <v>33</v>
      </c>
      <c r="C2" s="9" t="s">
        <v>34</v>
      </c>
      <c r="D2" s="10">
        <v>2</v>
      </c>
      <c r="E2" s="9" t="s">
        <v>35</v>
      </c>
      <c r="F2" s="10">
        <v>6</v>
      </c>
      <c r="G2" s="10">
        <v>8</v>
      </c>
      <c r="H2" s="8">
        <f t="shared" ref="H2:H21" si="0">IF(G2="","",ROUND(G2/10,0))</f>
        <v>1</v>
      </c>
      <c r="I2" s="11" t="str">
        <f t="shared" ref="I2:I21" si="1">IF(H2="","",IF(H2&lt;=12,"Award",IF(H2&lt;=36,"Certificate","Diploma")))</f>
        <v>Award</v>
      </c>
      <c r="J2" s="11" t="str">
        <f t="shared" ref="J2:J21" si="2">IF(OR(E2="",I2=""),"",IF(E2=I2,"OK","CHECK"))</f>
        <v>OK</v>
      </c>
      <c r="K2" s="9" t="s">
        <v>36</v>
      </c>
      <c r="L2" s="9" t="s">
        <v>37</v>
      </c>
      <c r="M2" s="9" t="s">
        <v>38</v>
      </c>
      <c r="N2" s="9" t="s">
        <v>39</v>
      </c>
      <c r="O2" s="9" t="s">
        <v>40</v>
      </c>
      <c r="P2" s="9" t="s">
        <v>41</v>
      </c>
      <c r="Q2" s="9" t="s">
        <v>42</v>
      </c>
    </row>
    <row r="3" spans="1:17" ht="25.5" x14ac:dyDescent="0.25">
      <c r="A3" s="12" t="s">
        <v>43</v>
      </c>
      <c r="B3" s="9" t="s">
        <v>44</v>
      </c>
      <c r="C3" s="9" t="s">
        <v>34</v>
      </c>
      <c r="D3" s="10">
        <v>2</v>
      </c>
      <c r="E3" s="9" t="s">
        <v>35</v>
      </c>
      <c r="F3" s="10">
        <v>12</v>
      </c>
      <c r="G3" s="10">
        <v>16</v>
      </c>
      <c r="H3" s="12">
        <f t="shared" si="0"/>
        <v>2</v>
      </c>
      <c r="I3" s="13" t="str">
        <f t="shared" si="1"/>
        <v>Award</v>
      </c>
      <c r="J3" s="13" t="str">
        <f t="shared" si="2"/>
        <v>OK</v>
      </c>
      <c r="K3" s="9" t="s">
        <v>36</v>
      </c>
      <c r="L3" s="9" t="s">
        <v>37</v>
      </c>
      <c r="M3" s="9" t="s">
        <v>45</v>
      </c>
      <c r="N3" s="9" t="s">
        <v>39</v>
      </c>
      <c r="O3" s="9" t="s">
        <v>46</v>
      </c>
      <c r="P3" s="9" t="s">
        <v>47</v>
      </c>
      <c r="Q3" s="9" t="s">
        <v>42</v>
      </c>
    </row>
    <row r="4" spans="1:17" ht="25.5" x14ac:dyDescent="0.25">
      <c r="A4" s="8" t="s">
        <v>48</v>
      </c>
      <c r="B4" s="9" t="s">
        <v>49</v>
      </c>
      <c r="C4" s="9" t="s">
        <v>34</v>
      </c>
      <c r="D4" s="10">
        <v>3</v>
      </c>
      <c r="E4" s="9" t="s">
        <v>35</v>
      </c>
      <c r="F4" s="10">
        <v>14</v>
      </c>
      <c r="G4" s="10">
        <v>20</v>
      </c>
      <c r="H4" s="8">
        <f t="shared" si="0"/>
        <v>2</v>
      </c>
      <c r="I4" s="11" t="str">
        <f t="shared" si="1"/>
        <v>Award</v>
      </c>
      <c r="J4" s="11" t="str">
        <f t="shared" si="2"/>
        <v>OK</v>
      </c>
      <c r="K4" s="9" t="s">
        <v>50</v>
      </c>
      <c r="L4" s="9" t="s">
        <v>51</v>
      </c>
      <c r="M4" s="9" t="s">
        <v>52</v>
      </c>
      <c r="N4" s="9" t="s">
        <v>53</v>
      </c>
      <c r="O4" s="9" t="s">
        <v>46</v>
      </c>
      <c r="P4" s="9" t="s">
        <v>47</v>
      </c>
      <c r="Q4" s="9" t="s">
        <v>42</v>
      </c>
    </row>
    <row r="5" spans="1:17" ht="25.5" x14ac:dyDescent="0.25">
      <c r="A5" s="12" t="s">
        <v>54</v>
      </c>
      <c r="B5" s="9" t="s">
        <v>55</v>
      </c>
      <c r="C5" s="9" t="s">
        <v>56</v>
      </c>
      <c r="D5" s="10">
        <v>3</v>
      </c>
      <c r="E5" s="9" t="s">
        <v>35</v>
      </c>
      <c r="F5" s="10">
        <v>8</v>
      </c>
      <c r="G5" s="10">
        <v>10</v>
      </c>
      <c r="H5" s="12">
        <f t="shared" si="0"/>
        <v>1</v>
      </c>
      <c r="I5" s="13" t="str">
        <f t="shared" si="1"/>
        <v>Award</v>
      </c>
      <c r="J5" s="13" t="str">
        <f t="shared" si="2"/>
        <v>OK</v>
      </c>
      <c r="K5" s="9" t="s">
        <v>57</v>
      </c>
      <c r="L5" s="9" t="s">
        <v>51</v>
      </c>
      <c r="M5" s="9" t="s">
        <v>58</v>
      </c>
      <c r="N5" s="9" t="s">
        <v>59</v>
      </c>
      <c r="O5" s="9" t="s">
        <v>46</v>
      </c>
      <c r="P5" s="9" t="s">
        <v>41</v>
      </c>
      <c r="Q5" s="9" t="s">
        <v>42</v>
      </c>
    </row>
    <row r="6" spans="1:17" ht="25.5" x14ac:dyDescent="0.25">
      <c r="A6" s="8" t="s">
        <v>60</v>
      </c>
      <c r="B6" s="9" t="s">
        <v>61</v>
      </c>
      <c r="C6" s="9" t="s">
        <v>62</v>
      </c>
      <c r="D6" s="10">
        <v>3</v>
      </c>
      <c r="E6" s="9" t="s">
        <v>35</v>
      </c>
      <c r="F6" s="10">
        <v>8</v>
      </c>
      <c r="G6" s="10">
        <v>10</v>
      </c>
      <c r="H6" s="8">
        <f t="shared" si="0"/>
        <v>1</v>
      </c>
      <c r="I6" s="11" t="str">
        <f t="shared" si="1"/>
        <v>Award</v>
      </c>
      <c r="J6" s="11" t="str">
        <f t="shared" si="2"/>
        <v>OK</v>
      </c>
      <c r="K6" s="9" t="s">
        <v>50</v>
      </c>
      <c r="L6" s="9" t="s">
        <v>63</v>
      </c>
      <c r="M6" s="9" t="s">
        <v>64</v>
      </c>
      <c r="N6" s="9" t="s">
        <v>65</v>
      </c>
      <c r="O6" s="9" t="s">
        <v>66</v>
      </c>
      <c r="P6" s="9" t="s">
        <v>41</v>
      </c>
      <c r="Q6" s="9" t="s">
        <v>42</v>
      </c>
    </row>
    <row r="7" spans="1:17" ht="25.5" x14ac:dyDescent="0.25">
      <c r="A7" s="12" t="s">
        <v>67</v>
      </c>
      <c r="B7" s="9" t="s">
        <v>68</v>
      </c>
      <c r="C7" s="9" t="s">
        <v>62</v>
      </c>
      <c r="D7" s="10">
        <v>3</v>
      </c>
      <c r="E7" s="9" t="s">
        <v>35</v>
      </c>
      <c r="F7" s="10">
        <v>14</v>
      </c>
      <c r="G7" s="10">
        <v>20</v>
      </c>
      <c r="H7" s="12">
        <f t="shared" si="0"/>
        <v>2</v>
      </c>
      <c r="I7" s="13" t="str">
        <f t="shared" si="1"/>
        <v>Award</v>
      </c>
      <c r="J7" s="13" t="str">
        <f t="shared" si="2"/>
        <v>OK</v>
      </c>
      <c r="K7" s="9" t="s">
        <v>69</v>
      </c>
      <c r="L7" s="9" t="s">
        <v>51</v>
      </c>
      <c r="M7" s="9" t="s">
        <v>70</v>
      </c>
      <c r="N7" s="9" t="s">
        <v>71</v>
      </c>
      <c r="O7" s="9" t="s">
        <v>72</v>
      </c>
      <c r="P7" s="9" t="s">
        <v>47</v>
      </c>
      <c r="Q7" s="9" t="s">
        <v>42</v>
      </c>
    </row>
    <row r="8" spans="1:17" ht="25.5" x14ac:dyDescent="0.25">
      <c r="A8" s="8" t="s">
        <v>73</v>
      </c>
      <c r="B8" s="9" t="s">
        <v>66</v>
      </c>
      <c r="C8" s="9" t="s">
        <v>62</v>
      </c>
      <c r="D8" s="10">
        <v>3</v>
      </c>
      <c r="E8" s="9" t="s">
        <v>74</v>
      </c>
      <c r="F8" s="10">
        <v>40</v>
      </c>
      <c r="G8" s="10">
        <v>130</v>
      </c>
      <c r="H8" s="8">
        <f t="shared" si="0"/>
        <v>13</v>
      </c>
      <c r="I8" s="11" t="str">
        <f t="shared" si="1"/>
        <v>Certificate</v>
      </c>
      <c r="J8" s="11" t="str">
        <f t="shared" si="2"/>
        <v>OK</v>
      </c>
      <c r="K8" s="9" t="s">
        <v>75</v>
      </c>
      <c r="L8" s="9" t="s">
        <v>63</v>
      </c>
      <c r="M8" s="9" t="s">
        <v>76</v>
      </c>
      <c r="N8" s="9" t="s">
        <v>77</v>
      </c>
      <c r="O8" s="9" t="s">
        <v>72</v>
      </c>
      <c r="P8" s="9" t="s">
        <v>78</v>
      </c>
      <c r="Q8" s="9" t="s">
        <v>42</v>
      </c>
    </row>
    <row r="9" spans="1:17" ht="25.5" x14ac:dyDescent="0.25">
      <c r="A9" s="12" t="s">
        <v>79</v>
      </c>
      <c r="B9" s="9" t="s">
        <v>80</v>
      </c>
      <c r="C9" s="9" t="s">
        <v>81</v>
      </c>
      <c r="D9" s="10">
        <v>3</v>
      </c>
      <c r="E9" s="9" t="s">
        <v>35</v>
      </c>
      <c r="F9" s="10">
        <v>30</v>
      </c>
      <c r="G9" s="10">
        <v>60</v>
      </c>
      <c r="H9" s="12">
        <f t="shared" si="0"/>
        <v>6</v>
      </c>
      <c r="I9" s="13" t="str">
        <f t="shared" si="1"/>
        <v>Award</v>
      </c>
      <c r="J9" s="13" t="str">
        <f t="shared" si="2"/>
        <v>OK</v>
      </c>
      <c r="K9" s="9" t="s">
        <v>82</v>
      </c>
      <c r="L9" s="9" t="s">
        <v>83</v>
      </c>
      <c r="M9" s="9" t="s">
        <v>84</v>
      </c>
      <c r="N9" s="9" t="s">
        <v>85</v>
      </c>
      <c r="O9" s="9" t="s">
        <v>86</v>
      </c>
      <c r="P9" s="9" t="s">
        <v>78</v>
      </c>
      <c r="Q9" s="9" t="s">
        <v>42</v>
      </c>
    </row>
    <row r="10" spans="1:17" ht="25.5" x14ac:dyDescent="0.25">
      <c r="A10" s="8" t="s">
        <v>87</v>
      </c>
      <c r="B10" s="9" t="s">
        <v>88</v>
      </c>
      <c r="C10" s="9" t="s">
        <v>34</v>
      </c>
      <c r="D10" s="10">
        <v>3</v>
      </c>
      <c r="E10" s="9" t="s">
        <v>74</v>
      </c>
      <c r="F10" s="10">
        <v>80</v>
      </c>
      <c r="G10" s="10">
        <v>140</v>
      </c>
      <c r="H10" s="8">
        <f t="shared" si="0"/>
        <v>14</v>
      </c>
      <c r="I10" s="11" t="str">
        <f t="shared" si="1"/>
        <v>Certificate</v>
      </c>
      <c r="J10" s="11" t="str">
        <f t="shared" si="2"/>
        <v>OK</v>
      </c>
      <c r="K10" s="9" t="s">
        <v>89</v>
      </c>
      <c r="L10" s="9" t="s">
        <v>90</v>
      </c>
      <c r="M10" s="9" t="s">
        <v>91</v>
      </c>
      <c r="N10" s="9" t="s">
        <v>92</v>
      </c>
      <c r="O10" s="9" t="s">
        <v>93</v>
      </c>
      <c r="P10" s="9" t="s">
        <v>94</v>
      </c>
      <c r="Q10" s="9" t="s">
        <v>42</v>
      </c>
    </row>
    <row r="11" spans="1:17" ht="25.5" x14ac:dyDescent="0.25">
      <c r="A11" s="12" t="s">
        <v>95</v>
      </c>
      <c r="B11" s="9" t="s">
        <v>96</v>
      </c>
      <c r="C11" s="9" t="s">
        <v>34</v>
      </c>
      <c r="D11" s="10">
        <v>3</v>
      </c>
      <c r="E11" s="9" t="s">
        <v>74</v>
      </c>
      <c r="F11" s="10">
        <v>60</v>
      </c>
      <c r="G11" s="10">
        <v>130</v>
      </c>
      <c r="H11" s="12">
        <f t="shared" si="0"/>
        <v>13</v>
      </c>
      <c r="I11" s="13" t="str">
        <f t="shared" si="1"/>
        <v>Certificate</v>
      </c>
      <c r="J11" s="13" t="str">
        <f t="shared" si="2"/>
        <v>OK</v>
      </c>
      <c r="K11" s="9" t="s">
        <v>97</v>
      </c>
      <c r="L11" s="9" t="s">
        <v>90</v>
      </c>
      <c r="M11" s="9" t="s">
        <v>98</v>
      </c>
      <c r="N11" s="9" t="s">
        <v>92</v>
      </c>
      <c r="O11" s="9" t="s">
        <v>99</v>
      </c>
      <c r="P11" s="9" t="s">
        <v>100</v>
      </c>
      <c r="Q11" s="9" t="s">
        <v>42</v>
      </c>
    </row>
    <row r="12" spans="1:17" ht="25.5" x14ac:dyDescent="0.25">
      <c r="A12" s="8" t="s">
        <v>101</v>
      </c>
      <c r="B12" s="9" t="s">
        <v>72</v>
      </c>
      <c r="C12" s="9" t="s">
        <v>102</v>
      </c>
      <c r="D12" s="10">
        <v>6</v>
      </c>
      <c r="E12" s="9" t="s">
        <v>74</v>
      </c>
      <c r="F12" s="10">
        <v>120</v>
      </c>
      <c r="G12" s="10">
        <v>300</v>
      </c>
      <c r="H12" s="8">
        <f t="shared" si="0"/>
        <v>30</v>
      </c>
      <c r="I12" s="11" t="str">
        <f t="shared" si="1"/>
        <v>Certificate</v>
      </c>
      <c r="J12" s="11" t="str">
        <f t="shared" si="2"/>
        <v>OK</v>
      </c>
      <c r="K12" s="9" t="s">
        <v>103</v>
      </c>
      <c r="L12" s="9" t="s">
        <v>104</v>
      </c>
      <c r="M12" s="9" t="s">
        <v>105</v>
      </c>
      <c r="N12" s="9" t="s">
        <v>106</v>
      </c>
      <c r="O12" s="9" t="s">
        <v>107</v>
      </c>
      <c r="P12" s="9" t="s">
        <v>108</v>
      </c>
      <c r="Q12" s="9" t="s">
        <v>42</v>
      </c>
    </row>
    <row r="13" spans="1:17" ht="25.5" x14ac:dyDescent="0.25">
      <c r="A13" s="12" t="s">
        <v>109</v>
      </c>
      <c r="B13" s="9" t="s">
        <v>110</v>
      </c>
      <c r="C13" s="9" t="s">
        <v>34</v>
      </c>
      <c r="D13" s="10">
        <v>6</v>
      </c>
      <c r="E13" s="9" t="s">
        <v>111</v>
      </c>
      <c r="F13" s="10">
        <v>400</v>
      </c>
      <c r="G13" s="10">
        <v>1200</v>
      </c>
      <c r="H13" s="12">
        <f t="shared" si="0"/>
        <v>120</v>
      </c>
      <c r="I13" s="13" t="str">
        <f t="shared" si="1"/>
        <v>Diploma</v>
      </c>
      <c r="J13" s="13" t="str">
        <f t="shared" si="2"/>
        <v>OK</v>
      </c>
      <c r="K13" s="9" t="s">
        <v>112</v>
      </c>
      <c r="L13" s="9" t="s">
        <v>113</v>
      </c>
      <c r="M13" s="9" t="s">
        <v>114</v>
      </c>
      <c r="N13" s="9" t="s">
        <v>115</v>
      </c>
      <c r="O13" s="9" t="s">
        <v>116</v>
      </c>
      <c r="P13" s="9" t="s">
        <v>117</v>
      </c>
      <c r="Q13" s="9" t="s">
        <v>42</v>
      </c>
    </row>
    <row r="14" spans="1:17" x14ac:dyDescent="0.25">
      <c r="A14" s="11" t="s">
        <v>118</v>
      </c>
      <c r="B14" s="9"/>
      <c r="C14" s="9"/>
      <c r="D14" s="9"/>
      <c r="E14" s="9"/>
      <c r="F14" s="9"/>
      <c r="G14" s="9"/>
      <c r="H14" s="11" t="str">
        <f t="shared" si="0"/>
        <v/>
      </c>
      <c r="I14" s="11" t="str">
        <f t="shared" si="1"/>
        <v/>
      </c>
      <c r="J14" s="11" t="str">
        <f t="shared" si="2"/>
        <v/>
      </c>
      <c r="K14" s="9"/>
      <c r="L14" s="9"/>
      <c r="M14" s="9"/>
      <c r="N14" s="9"/>
      <c r="O14" s="9"/>
      <c r="P14" s="9"/>
      <c r="Q14" s="9"/>
    </row>
    <row r="15" spans="1:17" x14ac:dyDescent="0.25">
      <c r="A15" s="11" t="s">
        <v>119</v>
      </c>
      <c r="B15" s="9"/>
      <c r="C15" s="9"/>
      <c r="D15" s="9"/>
      <c r="E15" s="9"/>
      <c r="F15" s="9"/>
      <c r="G15" s="9"/>
      <c r="H15" s="11" t="str">
        <f t="shared" si="0"/>
        <v/>
      </c>
      <c r="I15" s="11" t="str">
        <f t="shared" si="1"/>
        <v/>
      </c>
      <c r="J15" s="11" t="str">
        <f t="shared" si="2"/>
        <v/>
      </c>
      <c r="K15" s="9"/>
      <c r="L15" s="9"/>
      <c r="M15" s="9"/>
      <c r="N15" s="9"/>
      <c r="O15" s="9"/>
      <c r="P15" s="9"/>
      <c r="Q15" s="9"/>
    </row>
    <row r="16" spans="1:17" x14ac:dyDescent="0.25">
      <c r="A16" s="11" t="s">
        <v>120</v>
      </c>
      <c r="B16" s="9"/>
      <c r="C16" s="9"/>
      <c r="D16" s="9"/>
      <c r="E16" s="9"/>
      <c r="F16" s="9"/>
      <c r="G16" s="9"/>
      <c r="H16" s="11" t="str">
        <f t="shared" si="0"/>
        <v/>
      </c>
      <c r="I16" s="11" t="str">
        <f t="shared" si="1"/>
        <v/>
      </c>
      <c r="J16" s="11" t="str">
        <f t="shared" si="2"/>
        <v/>
      </c>
      <c r="K16" s="9"/>
      <c r="L16" s="9"/>
      <c r="M16" s="9"/>
      <c r="N16" s="9"/>
      <c r="O16" s="9"/>
      <c r="P16" s="9"/>
      <c r="Q16" s="9"/>
    </row>
    <row r="17" spans="1:17" x14ac:dyDescent="0.25">
      <c r="A17" s="11" t="s">
        <v>121</v>
      </c>
      <c r="B17" s="9"/>
      <c r="C17" s="9"/>
      <c r="D17" s="9"/>
      <c r="E17" s="9"/>
      <c r="F17" s="9"/>
      <c r="G17" s="9"/>
      <c r="H17" s="11" t="str">
        <f t="shared" si="0"/>
        <v/>
      </c>
      <c r="I17" s="11" t="str">
        <f t="shared" si="1"/>
        <v/>
      </c>
      <c r="J17" s="11" t="str">
        <f t="shared" si="2"/>
        <v/>
      </c>
      <c r="K17" s="9"/>
      <c r="L17" s="9"/>
      <c r="M17" s="9"/>
      <c r="N17" s="9"/>
      <c r="O17" s="9"/>
      <c r="P17" s="9"/>
      <c r="Q17" s="9"/>
    </row>
    <row r="18" spans="1:17" x14ac:dyDescent="0.25">
      <c r="A18" s="11" t="s">
        <v>122</v>
      </c>
      <c r="B18" s="9"/>
      <c r="C18" s="9"/>
      <c r="D18" s="9"/>
      <c r="E18" s="9"/>
      <c r="F18" s="9"/>
      <c r="G18" s="9"/>
      <c r="H18" s="11" t="str">
        <f t="shared" si="0"/>
        <v/>
      </c>
      <c r="I18" s="11" t="str">
        <f t="shared" si="1"/>
        <v/>
      </c>
      <c r="J18" s="11" t="str">
        <f t="shared" si="2"/>
        <v/>
      </c>
      <c r="K18" s="9"/>
      <c r="L18" s="9"/>
      <c r="M18" s="9"/>
      <c r="N18" s="9"/>
      <c r="O18" s="9"/>
      <c r="P18" s="9"/>
      <c r="Q18" s="9"/>
    </row>
    <row r="19" spans="1:17" x14ac:dyDescent="0.25">
      <c r="A19" s="11" t="s">
        <v>123</v>
      </c>
      <c r="B19" s="9"/>
      <c r="C19" s="9"/>
      <c r="D19" s="9"/>
      <c r="E19" s="9"/>
      <c r="F19" s="9"/>
      <c r="G19" s="9"/>
      <c r="H19" s="11" t="str">
        <f t="shared" si="0"/>
        <v/>
      </c>
      <c r="I19" s="11" t="str">
        <f t="shared" si="1"/>
        <v/>
      </c>
      <c r="J19" s="11" t="str">
        <f t="shared" si="2"/>
        <v/>
      </c>
      <c r="K19" s="9"/>
      <c r="L19" s="9"/>
      <c r="M19" s="9"/>
      <c r="N19" s="9"/>
      <c r="O19" s="9"/>
      <c r="P19" s="9"/>
      <c r="Q19" s="9"/>
    </row>
    <row r="20" spans="1:17" x14ac:dyDescent="0.25">
      <c r="A20" s="11" t="s">
        <v>124</v>
      </c>
      <c r="B20" s="9"/>
      <c r="C20" s="9"/>
      <c r="D20" s="9"/>
      <c r="E20" s="9"/>
      <c r="F20" s="9"/>
      <c r="G20" s="9"/>
      <c r="H20" s="11" t="str">
        <f t="shared" si="0"/>
        <v/>
      </c>
      <c r="I20" s="11" t="str">
        <f t="shared" si="1"/>
        <v/>
      </c>
      <c r="J20" s="11" t="str">
        <f t="shared" si="2"/>
        <v/>
      </c>
      <c r="K20" s="9"/>
      <c r="L20" s="9"/>
      <c r="M20" s="9"/>
      <c r="N20" s="9"/>
      <c r="O20" s="9"/>
      <c r="P20" s="9"/>
      <c r="Q20" s="9"/>
    </row>
    <row r="21" spans="1:17" x14ac:dyDescent="0.25">
      <c r="A21" s="11" t="s">
        <v>125</v>
      </c>
      <c r="B21" s="9"/>
      <c r="C21" s="9"/>
      <c r="D21" s="9"/>
      <c r="E21" s="9"/>
      <c r="F21" s="9"/>
      <c r="G21" s="9"/>
      <c r="H21" s="11" t="str">
        <f t="shared" si="0"/>
        <v/>
      </c>
      <c r="I21" s="11" t="str">
        <f t="shared" si="1"/>
        <v/>
      </c>
      <c r="J21" s="11" t="str">
        <f t="shared" si="2"/>
        <v/>
      </c>
      <c r="K21" s="9"/>
      <c r="L21" s="9"/>
      <c r="M21" s="9"/>
      <c r="N21" s="9"/>
      <c r="O21" s="9"/>
      <c r="P21" s="9"/>
      <c r="Q21" s="9"/>
    </row>
  </sheetData>
  <autoFilter ref="A1:Q21"/>
  <conditionalFormatting sqref="J2:J21">
    <cfRule type="expression" dxfId="1" priority="2">
      <formula>J2="CHECK"</formula>
    </cfRule>
    <cfRule type="expression" dxfId="0" priority="3">
      <formula>J2="OK"</formula>
    </cfRule>
  </conditionalFormatting>
  <dataValidations count="4">
    <dataValidation type="list" allowBlank="1" sqref="C2:C21">
      <formula1>"Health &amp; Safety,Occupational Health,Environmental,Management,Construction,All Sectors"</formula1>
      <formula2>0</formula2>
    </dataValidation>
    <dataValidation type="list" allowBlank="1" sqref="D2:D21">
      <formula1>"Entry,1,2,3,4,5,6,7"</formula1>
      <formula2>0</formula2>
    </dataValidation>
    <dataValidation type="list" allowBlank="1" sqref="E2:E21">
      <formula1>"Award,Certificate,Diploma"</formula1>
      <formula2>0</formula2>
    </dataValidation>
    <dataValidation type="list" allowBlank="1" sqref="Q2:Q21">
      <formula1>"Proposed - confirm,Approved,Under review,Withdrawn"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showGridLines="0" zoomScaleNormal="100" workbookViewId="0"/>
  </sheetViews>
  <sheetFormatPr defaultColWidth="8.7109375" defaultRowHeight="15" x14ac:dyDescent="0.25"/>
  <cols>
    <col min="1" max="1" width="10" customWidth="1"/>
    <col min="2" max="2" width="40" customWidth="1"/>
    <col min="3" max="4" width="46" customWidth="1"/>
    <col min="5" max="5" width="22" customWidth="1"/>
  </cols>
  <sheetData>
    <row r="1" spans="1:5" x14ac:dyDescent="0.25">
      <c r="A1" s="7" t="s">
        <v>20</v>
      </c>
      <c r="B1" s="7" t="s">
        <v>126</v>
      </c>
      <c r="C1" s="7" t="s">
        <v>127</v>
      </c>
      <c r="D1" s="7" t="s">
        <v>128</v>
      </c>
      <c r="E1" s="7" t="s">
        <v>129</v>
      </c>
    </row>
    <row r="2" spans="1:5" ht="48" customHeight="1" x14ac:dyDescent="0.25">
      <c r="A2" s="11" t="s">
        <v>130</v>
      </c>
      <c r="B2" s="11" t="s">
        <v>131</v>
      </c>
      <c r="C2" s="11" t="s">
        <v>132</v>
      </c>
      <c r="D2" s="11" t="s">
        <v>132</v>
      </c>
      <c r="E2" s="11" t="s">
        <v>133</v>
      </c>
    </row>
    <row r="3" spans="1:5" ht="48" customHeight="1" x14ac:dyDescent="0.25">
      <c r="A3" s="13" t="s">
        <v>134</v>
      </c>
      <c r="B3" s="13" t="s">
        <v>88</v>
      </c>
      <c r="C3" s="13" t="s">
        <v>135</v>
      </c>
      <c r="D3" s="13" t="s">
        <v>136</v>
      </c>
      <c r="E3" s="13" t="s">
        <v>137</v>
      </c>
    </row>
    <row r="4" spans="1:5" ht="48" customHeight="1" x14ac:dyDescent="0.25">
      <c r="A4" s="11" t="s">
        <v>138</v>
      </c>
      <c r="B4" s="11" t="s">
        <v>132</v>
      </c>
      <c r="C4" s="11" t="s">
        <v>139</v>
      </c>
      <c r="D4" s="11" t="s">
        <v>72</v>
      </c>
      <c r="E4" s="11" t="s">
        <v>140</v>
      </c>
    </row>
    <row r="6" spans="1:5" x14ac:dyDescent="0.25">
      <c r="A6" s="14" t="s">
        <v>141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GridLines="0" zoomScaleNormal="100" workbookViewId="0"/>
  </sheetViews>
  <sheetFormatPr defaultColWidth="8.7109375" defaultRowHeight="15" x14ac:dyDescent="0.25"/>
  <cols>
    <col min="1" max="1" width="22" customWidth="1"/>
    <col min="2" max="10" width="8" customWidth="1"/>
    <col min="11" max="11" width="18" customWidth="1"/>
  </cols>
  <sheetData>
    <row r="1" spans="1:11" ht="15.75" x14ac:dyDescent="0.25">
      <c r="A1" s="15" t="s">
        <v>142</v>
      </c>
    </row>
    <row r="3" spans="1:11" x14ac:dyDescent="0.25">
      <c r="A3" s="16" t="s">
        <v>19</v>
      </c>
      <c r="B3" s="16" t="s">
        <v>143</v>
      </c>
      <c r="C3" s="16" t="s">
        <v>144</v>
      </c>
      <c r="D3" s="16" t="s">
        <v>145</v>
      </c>
      <c r="E3" s="16" t="s">
        <v>146</v>
      </c>
      <c r="F3" s="16" t="s">
        <v>147</v>
      </c>
      <c r="G3" s="16" t="s">
        <v>148</v>
      </c>
      <c r="H3" s="16" t="s">
        <v>149</v>
      </c>
      <c r="I3" s="16" t="s">
        <v>150</v>
      </c>
      <c r="J3" s="16" t="s">
        <v>151</v>
      </c>
      <c r="K3" s="16" t="s">
        <v>152</v>
      </c>
    </row>
    <row r="4" spans="1:11" x14ac:dyDescent="0.25">
      <c r="A4" s="6" t="s">
        <v>34</v>
      </c>
      <c r="B4" s="17">
        <f>COUNTIFS('Mapping Matrix'!$C$2:$C$21,$A4,'Mapping Matrix'!$D$2:$D$21,"Entry")</f>
        <v>0</v>
      </c>
      <c r="C4" s="17">
        <f>COUNTIFS('Mapping Matrix'!$C$2:$C$21,$A4,'Mapping Matrix'!$D$2:$D$21,1)</f>
        <v>0</v>
      </c>
      <c r="D4" s="17">
        <f>COUNTIFS('Mapping Matrix'!$C$2:$C$21,$A4,'Mapping Matrix'!$D$2:$D$21,2)</f>
        <v>2</v>
      </c>
      <c r="E4" s="17">
        <f>COUNTIFS('Mapping Matrix'!$C$2:$C$21,$A4,'Mapping Matrix'!$D$2:$D$21,3)</f>
        <v>3</v>
      </c>
      <c r="F4" s="17">
        <f>COUNTIFS('Mapping Matrix'!$C$2:$C$21,$A4,'Mapping Matrix'!$D$2:$D$21,4)</f>
        <v>0</v>
      </c>
      <c r="G4" s="17">
        <f>COUNTIFS('Mapping Matrix'!$C$2:$C$21,$A4,'Mapping Matrix'!$D$2:$D$21,5)</f>
        <v>0</v>
      </c>
      <c r="H4" s="17">
        <f>COUNTIFS('Mapping Matrix'!$C$2:$C$21,$A4,'Mapping Matrix'!$D$2:$D$21,6)</f>
        <v>1</v>
      </c>
      <c r="I4" s="17">
        <f>COUNTIFS('Mapping Matrix'!$C$2:$C$21,$A4,'Mapping Matrix'!$D$2:$D$21,7)</f>
        <v>0</v>
      </c>
      <c r="J4" s="17">
        <f t="shared" ref="J4:J9" si="0">SUM(B4:I4)</f>
        <v>6</v>
      </c>
      <c r="K4" s="17">
        <f>SUMIFS('Mapping Matrix'!$G$2:$G$21,'Mapping Matrix'!$C$2:$C$21,$A4)</f>
        <v>1514</v>
      </c>
    </row>
    <row r="5" spans="1:11" x14ac:dyDescent="0.25">
      <c r="A5" s="6" t="s">
        <v>56</v>
      </c>
      <c r="B5" s="17">
        <f>COUNTIFS('Mapping Matrix'!$C$2:$C$21,$A5,'Mapping Matrix'!$D$2:$D$21,"Entry")</f>
        <v>0</v>
      </c>
      <c r="C5" s="17">
        <f>COUNTIFS('Mapping Matrix'!$C$2:$C$21,$A5,'Mapping Matrix'!$D$2:$D$21,1)</f>
        <v>0</v>
      </c>
      <c r="D5" s="17">
        <f>COUNTIFS('Mapping Matrix'!$C$2:$C$21,$A5,'Mapping Matrix'!$D$2:$D$21,2)</f>
        <v>0</v>
      </c>
      <c r="E5" s="17">
        <f>COUNTIFS('Mapping Matrix'!$C$2:$C$21,$A5,'Mapping Matrix'!$D$2:$D$21,3)</f>
        <v>1</v>
      </c>
      <c r="F5" s="17">
        <f>COUNTIFS('Mapping Matrix'!$C$2:$C$21,$A5,'Mapping Matrix'!$D$2:$D$21,4)</f>
        <v>0</v>
      </c>
      <c r="G5" s="17">
        <f>COUNTIFS('Mapping Matrix'!$C$2:$C$21,$A5,'Mapping Matrix'!$D$2:$D$21,5)</f>
        <v>0</v>
      </c>
      <c r="H5" s="17">
        <f>COUNTIFS('Mapping Matrix'!$C$2:$C$21,$A5,'Mapping Matrix'!$D$2:$D$21,6)</f>
        <v>0</v>
      </c>
      <c r="I5" s="17">
        <f>COUNTIFS('Mapping Matrix'!$C$2:$C$21,$A5,'Mapping Matrix'!$D$2:$D$21,7)</f>
        <v>0</v>
      </c>
      <c r="J5" s="17">
        <f t="shared" si="0"/>
        <v>1</v>
      </c>
      <c r="K5" s="17">
        <f>SUMIFS('Mapping Matrix'!$G$2:$G$21,'Mapping Matrix'!$C$2:$C$21,$A5)</f>
        <v>10</v>
      </c>
    </row>
    <row r="6" spans="1:11" x14ac:dyDescent="0.25">
      <c r="A6" s="6" t="s">
        <v>153</v>
      </c>
      <c r="B6" s="17">
        <f>COUNTIFS('Mapping Matrix'!$C$2:$C$21,$A6,'Mapping Matrix'!$D$2:$D$21,"Entry")</f>
        <v>0</v>
      </c>
      <c r="C6" s="17">
        <f>COUNTIFS('Mapping Matrix'!$C$2:$C$21,$A6,'Mapping Matrix'!$D$2:$D$21,1)</f>
        <v>0</v>
      </c>
      <c r="D6" s="17">
        <f>COUNTIFS('Mapping Matrix'!$C$2:$C$21,$A6,'Mapping Matrix'!$D$2:$D$21,2)</f>
        <v>0</v>
      </c>
      <c r="E6" s="17">
        <f>COUNTIFS('Mapping Matrix'!$C$2:$C$21,$A6,'Mapping Matrix'!$D$2:$D$21,3)</f>
        <v>0</v>
      </c>
      <c r="F6" s="17">
        <f>COUNTIFS('Mapping Matrix'!$C$2:$C$21,$A6,'Mapping Matrix'!$D$2:$D$21,4)</f>
        <v>0</v>
      </c>
      <c r="G6" s="17">
        <f>COUNTIFS('Mapping Matrix'!$C$2:$C$21,$A6,'Mapping Matrix'!$D$2:$D$21,5)</f>
        <v>0</v>
      </c>
      <c r="H6" s="17">
        <f>COUNTIFS('Mapping Matrix'!$C$2:$C$21,$A6,'Mapping Matrix'!$D$2:$D$21,6)</f>
        <v>0</v>
      </c>
      <c r="I6" s="17">
        <f>COUNTIFS('Mapping Matrix'!$C$2:$C$21,$A6,'Mapping Matrix'!$D$2:$D$21,7)</f>
        <v>0</v>
      </c>
      <c r="J6" s="17">
        <f t="shared" si="0"/>
        <v>0</v>
      </c>
      <c r="K6" s="17">
        <f>SUMIFS('Mapping Matrix'!$G$2:$G$21,'Mapping Matrix'!$C$2:$C$21,$A6)</f>
        <v>0</v>
      </c>
    </row>
    <row r="7" spans="1:11" x14ac:dyDescent="0.25">
      <c r="A7" s="6" t="s">
        <v>102</v>
      </c>
      <c r="B7" s="17">
        <f>COUNTIFS('Mapping Matrix'!$C$2:$C$21,$A7,'Mapping Matrix'!$D$2:$D$21,"Entry")</f>
        <v>0</v>
      </c>
      <c r="C7" s="17">
        <f>COUNTIFS('Mapping Matrix'!$C$2:$C$21,$A7,'Mapping Matrix'!$D$2:$D$21,1)</f>
        <v>0</v>
      </c>
      <c r="D7" s="17">
        <f>COUNTIFS('Mapping Matrix'!$C$2:$C$21,$A7,'Mapping Matrix'!$D$2:$D$21,2)</f>
        <v>0</v>
      </c>
      <c r="E7" s="17">
        <f>COUNTIFS('Mapping Matrix'!$C$2:$C$21,$A7,'Mapping Matrix'!$D$2:$D$21,3)</f>
        <v>0</v>
      </c>
      <c r="F7" s="17">
        <f>COUNTIFS('Mapping Matrix'!$C$2:$C$21,$A7,'Mapping Matrix'!$D$2:$D$21,4)</f>
        <v>0</v>
      </c>
      <c r="G7" s="17">
        <f>COUNTIFS('Mapping Matrix'!$C$2:$C$21,$A7,'Mapping Matrix'!$D$2:$D$21,5)</f>
        <v>0</v>
      </c>
      <c r="H7" s="17">
        <f>COUNTIFS('Mapping Matrix'!$C$2:$C$21,$A7,'Mapping Matrix'!$D$2:$D$21,6)</f>
        <v>1</v>
      </c>
      <c r="I7" s="17">
        <f>COUNTIFS('Mapping Matrix'!$C$2:$C$21,$A7,'Mapping Matrix'!$D$2:$D$21,7)</f>
        <v>0</v>
      </c>
      <c r="J7" s="17">
        <f t="shared" si="0"/>
        <v>1</v>
      </c>
      <c r="K7" s="17">
        <f>SUMIFS('Mapping Matrix'!$G$2:$G$21,'Mapping Matrix'!$C$2:$C$21,$A7)</f>
        <v>300</v>
      </c>
    </row>
    <row r="8" spans="1:11" x14ac:dyDescent="0.25">
      <c r="A8" s="6" t="s">
        <v>62</v>
      </c>
      <c r="B8" s="17">
        <f>COUNTIFS('Mapping Matrix'!$C$2:$C$21,$A8,'Mapping Matrix'!$D$2:$D$21,"Entry")</f>
        <v>0</v>
      </c>
      <c r="C8" s="17">
        <f>COUNTIFS('Mapping Matrix'!$C$2:$C$21,$A8,'Mapping Matrix'!$D$2:$D$21,1)</f>
        <v>0</v>
      </c>
      <c r="D8" s="17">
        <f>COUNTIFS('Mapping Matrix'!$C$2:$C$21,$A8,'Mapping Matrix'!$D$2:$D$21,2)</f>
        <v>0</v>
      </c>
      <c r="E8" s="17">
        <f>COUNTIFS('Mapping Matrix'!$C$2:$C$21,$A8,'Mapping Matrix'!$D$2:$D$21,3)</f>
        <v>3</v>
      </c>
      <c r="F8" s="17">
        <f>COUNTIFS('Mapping Matrix'!$C$2:$C$21,$A8,'Mapping Matrix'!$D$2:$D$21,4)</f>
        <v>0</v>
      </c>
      <c r="G8" s="17">
        <f>COUNTIFS('Mapping Matrix'!$C$2:$C$21,$A8,'Mapping Matrix'!$D$2:$D$21,5)</f>
        <v>0</v>
      </c>
      <c r="H8" s="17">
        <f>COUNTIFS('Mapping Matrix'!$C$2:$C$21,$A8,'Mapping Matrix'!$D$2:$D$21,6)</f>
        <v>0</v>
      </c>
      <c r="I8" s="17">
        <f>COUNTIFS('Mapping Matrix'!$C$2:$C$21,$A8,'Mapping Matrix'!$D$2:$D$21,7)</f>
        <v>0</v>
      </c>
      <c r="J8" s="17">
        <f t="shared" si="0"/>
        <v>3</v>
      </c>
      <c r="K8" s="17">
        <f>SUMIFS('Mapping Matrix'!$G$2:$G$21,'Mapping Matrix'!$C$2:$C$21,$A8)</f>
        <v>160</v>
      </c>
    </row>
    <row r="9" spans="1:11" x14ac:dyDescent="0.25">
      <c r="A9" s="6" t="s">
        <v>81</v>
      </c>
      <c r="B9" s="17">
        <f>COUNTIFS('Mapping Matrix'!$C$2:$C$21,$A9,'Mapping Matrix'!$D$2:$D$21,"Entry")</f>
        <v>0</v>
      </c>
      <c r="C9" s="17">
        <f>COUNTIFS('Mapping Matrix'!$C$2:$C$21,$A9,'Mapping Matrix'!$D$2:$D$21,1)</f>
        <v>0</v>
      </c>
      <c r="D9" s="17">
        <f>COUNTIFS('Mapping Matrix'!$C$2:$C$21,$A9,'Mapping Matrix'!$D$2:$D$21,2)</f>
        <v>0</v>
      </c>
      <c r="E9" s="17">
        <f>COUNTIFS('Mapping Matrix'!$C$2:$C$21,$A9,'Mapping Matrix'!$D$2:$D$21,3)</f>
        <v>1</v>
      </c>
      <c r="F9" s="17">
        <f>COUNTIFS('Mapping Matrix'!$C$2:$C$21,$A9,'Mapping Matrix'!$D$2:$D$21,4)</f>
        <v>0</v>
      </c>
      <c r="G9" s="17">
        <f>COUNTIFS('Mapping Matrix'!$C$2:$C$21,$A9,'Mapping Matrix'!$D$2:$D$21,5)</f>
        <v>0</v>
      </c>
      <c r="H9" s="17">
        <f>COUNTIFS('Mapping Matrix'!$C$2:$C$21,$A9,'Mapping Matrix'!$D$2:$D$21,6)</f>
        <v>0</v>
      </c>
      <c r="I9" s="17">
        <f>COUNTIFS('Mapping Matrix'!$C$2:$C$21,$A9,'Mapping Matrix'!$D$2:$D$21,7)</f>
        <v>0</v>
      </c>
      <c r="J9" s="17">
        <f t="shared" si="0"/>
        <v>1</v>
      </c>
      <c r="K9" s="17">
        <f>SUMIFS('Mapping Matrix'!$G$2:$G$21,'Mapping Matrix'!$C$2:$C$21,$A9)</f>
        <v>60</v>
      </c>
    </row>
    <row r="10" spans="1:11" x14ac:dyDescent="0.25">
      <c r="A10" s="18" t="s">
        <v>151</v>
      </c>
      <c r="B10" s="19">
        <f t="shared" ref="B10:K10" si="1">SUM(B4:B9)</f>
        <v>0</v>
      </c>
      <c r="C10" s="19">
        <f t="shared" si="1"/>
        <v>0</v>
      </c>
      <c r="D10" s="19">
        <f t="shared" si="1"/>
        <v>2</v>
      </c>
      <c r="E10" s="19">
        <f t="shared" si="1"/>
        <v>8</v>
      </c>
      <c r="F10" s="19">
        <f t="shared" si="1"/>
        <v>0</v>
      </c>
      <c r="G10" s="19">
        <f t="shared" si="1"/>
        <v>0</v>
      </c>
      <c r="H10" s="19">
        <f t="shared" si="1"/>
        <v>2</v>
      </c>
      <c r="I10" s="19">
        <f t="shared" si="1"/>
        <v>0</v>
      </c>
      <c r="J10" s="19">
        <f t="shared" si="1"/>
        <v>12</v>
      </c>
      <c r="K10" s="19">
        <f t="shared" si="1"/>
        <v>2044</v>
      </c>
    </row>
    <row r="12" spans="1:11" x14ac:dyDescent="0.25">
      <c r="A12" s="3" t="s">
        <v>154</v>
      </c>
      <c r="D12" s="20">
        <f>COUNTIF('Mapping Matrix'!$J$2:$J$21,"CHECK")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Mapping Matrix</vt:lpstr>
      <vt:lpstr>Progression Map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Jonayet Ferdous Sifat</cp:lastModifiedBy>
  <cp:revision>0</cp:revision>
  <dcterms:created xsi:type="dcterms:W3CDTF">2026-10-23T20:30:02Z</dcterms:created>
  <dcterms:modified xsi:type="dcterms:W3CDTF">2026-10-23T20:35:57Z</dcterms:modified>
  <dc:language>en-US</dc:language>
</cp:coreProperties>
</file>